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ivat\Trampolinturnen\Homepages\Land Berlin Trampolin\html5up-halcyonic\kader\Web\"/>
    </mc:Choice>
  </mc:AlternateContent>
  <bookViews>
    <workbookView xWindow="0" yWindow="0" windowWidth="23040" windowHeight="10680" tabRatio="570"/>
  </bookViews>
  <sheets>
    <sheet name="AK&lt;18 Rang" sheetId="15" r:id="rId1"/>
  </sheets>
  <definedNames>
    <definedName name="_xlnm.Print_Titles" localSheetId="0">'AK&lt;18 Rang'!$1:$4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" i="15" l="1"/>
  <c r="AZ5" i="15" s="1"/>
  <c r="AL5" i="15"/>
  <c r="AM5" i="15" s="1"/>
  <c r="Z5" i="15"/>
  <c r="Y5" i="15"/>
  <c r="AY7" i="15"/>
  <c r="AZ7" i="15" s="1"/>
  <c r="AL7" i="15"/>
  <c r="AM7" i="15" s="1"/>
  <c r="Z7" i="15"/>
  <c r="Y7" i="15"/>
  <c r="AY6" i="15"/>
  <c r="AZ6" i="15" s="1"/>
  <c r="AL6" i="15"/>
  <c r="AM6" i="15" s="1"/>
  <c r="Z6" i="15"/>
  <c r="F6" i="15" s="1"/>
  <c r="G6" i="15" s="1"/>
  <c r="Y6" i="15"/>
  <c r="BC5" i="15" l="1"/>
  <c r="BE5" i="15" s="1"/>
  <c r="F5" i="15" s="1"/>
  <c r="G5" i="15" s="1"/>
  <c r="AB7" i="15"/>
  <c r="AC7" i="15" s="1"/>
  <c r="F7" i="15"/>
  <c r="G7" i="15" s="1"/>
  <c r="AB5" i="15"/>
  <c r="AC5" i="15" s="1"/>
  <c r="BC6" i="15"/>
  <c r="BE6" i="15" s="1"/>
  <c r="AB6" i="15"/>
  <c r="AO5" i="15"/>
  <c r="BC7" i="15"/>
  <c r="BE7" i="15" s="1"/>
  <c r="AO7" i="15"/>
  <c r="AP7" i="15" s="1"/>
  <c r="AO6" i="15"/>
  <c r="AP6" i="15" s="1"/>
  <c r="AP5" i="15" l="1"/>
  <c r="BD5" i="15"/>
  <c r="BF5" i="15" s="1"/>
  <c r="AC6" i="15"/>
  <c r="BD6" i="15"/>
  <c r="BF6" i="15" s="1"/>
  <c r="D6" i="15" s="1"/>
  <c r="E6" i="15" s="1"/>
  <c r="BD7" i="15"/>
  <c r="BF7" i="15" s="1"/>
  <c r="A7" i="15" s="1"/>
  <c r="D7" i="15" l="1"/>
  <c r="E7" i="15" s="1"/>
  <c r="D5" i="15"/>
  <c r="E5" i="15" s="1"/>
  <c r="A5" i="15"/>
  <c r="A6" i="15"/>
  <c r="B6" i="15" l="1"/>
  <c r="C6" i="15" s="1"/>
  <c r="B7" i="15"/>
  <c r="C7" i="15" s="1"/>
  <c r="B5" i="15"/>
  <c r="C5" i="15" s="1"/>
</calcChain>
</file>

<file path=xl/sharedStrings.xml><?xml version="1.0" encoding="utf-8"?>
<sst xmlns="http://schemas.openxmlformats.org/spreadsheetml/2006/main" count="160" uniqueCount="83">
  <si>
    <t>Pflicht (2x)</t>
  </si>
  <si>
    <t>Schwierigkeit (3x)</t>
  </si>
  <si>
    <t>Vergleich zur Vorgabe</t>
  </si>
  <si>
    <t>Landesauswahl</t>
  </si>
  <si>
    <t>Verein</t>
  </si>
  <si>
    <t>Geschlecht</t>
  </si>
  <si>
    <t>Altersklase</t>
  </si>
  <si>
    <t>Jahrgang</t>
  </si>
  <si>
    <t>Stufe</t>
  </si>
  <si>
    <t>Wettkampf 1</t>
  </si>
  <si>
    <t>geturnte Pflicht</t>
  </si>
  <si>
    <t>erzielte Punktzahl</t>
  </si>
  <si>
    <t>Wettkampf 2</t>
  </si>
  <si>
    <t>Kürwert</t>
  </si>
  <si>
    <t>erzielte Punkte</t>
  </si>
  <si>
    <t>Wettkampf 3</t>
  </si>
  <si>
    <t>Durchschnittl. Kürwert</t>
  </si>
  <si>
    <t>Differenz zur Vorgabe</t>
  </si>
  <si>
    <t>Schwierigkeit</t>
  </si>
  <si>
    <t>geturnte Schwierigkeit</t>
  </si>
  <si>
    <t>Durchschnittl. Schwierigkeit</t>
  </si>
  <si>
    <t>Differenz Schwierigkeit</t>
  </si>
  <si>
    <t xml:space="preserve">Durchschnittl. Pflicht+Kür </t>
  </si>
  <si>
    <t>Rang BERLIN</t>
  </si>
  <si>
    <t>w</t>
  </si>
  <si>
    <t>M6</t>
  </si>
  <si>
    <t xml:space="preserve"> </t>
  </si>
  <si>
    <t>AK-10</t>
  </si>
  <si>
    <t>AK-13</t>
  </si>
  <si>
    <t>AK-16</t>
  </si>
  <si>
    <t>P8</t>
  </si>
  <si>
    <t>M7</t>
  </si>
  <si>
    <t>M8</t>
  </si>
  <si>
    <t>M9</t>
  </si>
  <si>
    <t>Bär</t>
  </si>
  <si>
    <t>M5</t>
  </si>
  <si>
    <t>GymC</t>
  </si>
  <si>
    <t>Ost</t>
  </si>
  <si>
    <t>BEM</t>
  </si>
  <si>
    <t>Chem</t>
  </si>
  <si>
    <t>LaLi2</t>
  </si>
  <si>
    <t>LaLi1</t>
  </si>
  <si>
    <t>BMM</t>
  </si>
  <si>
    <t>LaCo</t>
  </si>
  <si>
    <t>Barm</t>
  </si>
  <si>
    <t>Vorgabe</t>
  </si>
  <si>
    <t xml:space="preserve">Bereinigt Differenz zur Vorgabe </t>
  </si>
  <si>
    <t>2 x beste Wertungen</t>
  </si>
  <si>
    <t>3 x beste Wertungen</t>
  </si>
  <si>
    <t>Bewertung 1*</t>
  </si>
  <si>
    <t>Bewertung 2**</t>
  </si>
  <si>
    <t>Vorname</t>
  </si>
  <si>
    <t>Nachname</t>
  </si>
  <si>
    <t>Rangpunktzahl BERLIN</t>
  </si>
  <si>
    <t>Kür (3x)</t>
  </si>
  <si>
    <t>Durchschnittl.  Pflichtwert</t>
  </si>
  <si>
    <t>Kader</t>
  </si>
  <si>
    <t>Herkunft der Vorgabe</t>
  </si>
  <si>
    <t>L</t>
  </si>
  <si>
    <t>B</t>
  </si>
  <si>
    <t xml:space="preserve"> Rang BERLIN &lt;=12</t>
  </si>
  <si>
    <t>D-Kader Punktzahl  
mit Pflicht+Kür bereinigt</t>
  </si>
  <si>
    <t>Perspektive E/D/C-Kader*</t>
  </si>
  <si>
    <t>E/D-Kader - Voraussetzung Plicht, Kür erfüllt</t>
  </si>
  <si>
    <t>D-Kader Punktzahl, 
wenn Pflicht-Voraussetzung
 erfüllt</t>
  </si>
  <si>
    <t>Pflicht (SOLL)</t>
  </si>
  <si>
    <t>Stufe (SOLL)</t>
  </si>
  <si>
    <t>SOLL</t>
  </si>
  <si>
    <t>IST</t>
  </si>
  <si>
    <t>Korrekturfaktor</t>
  </si>
  <si>
    <t>Korrigierter Pflichtwert</t>
  </si>
  <si>
    <t>Korrekturfaktor Anmahme</t>
  </si>
  <si>
    <t>Differenz zur Vorgabe  (Stufen*Korrekturfaktor)</t>
  </si>
  <si>
    <t>Korrigierter Kürwert</t>
  </si>
  <si>
    <t>Differenz 
Kürvorgabe - korrigierter Kürwert</t>
  </si>
  <si>
    <t>D-Kader
Pflicht+Kür Vorgabe</t>
  </si>
  <si>
    <t xml:space="preserve">Korrigierte 
Durchschnittl. Pflicht+Kür </t>
  </si>
  <si>
    <t>Korrektur</t>
  </si>
  <si>
    <t xml:space="preserve">Korrektur </t>
  </si>
  <si>
    <t>Daten Trampolinturner/in</t>
  </si>
  <si>
    <t>Differnz 
korrigierte Pflicht - Haltung 7,0 (=beherrschte Pflicht)</t>
  </si>
  <si>
    <t>(IST)</t>
  </si>
  <si>
    <t>Perspektiv-Kader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</si>
</sst>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CCFFCC"/>
      </patternFill>
    </fill>
    <fill>
      <patternFill patternType="solid">
        <fgColor theme="5" tint="0.79998168889431442"/>
        <bgColor rgb="FFCCFFCC"/>
      </patternFill>
    </fill>
    <fill>
      <patternFill patternType="solid">
        <fgColor theme="5" tint="0.79998168889431442"/>
        <bgColor rgb="FFFFCC99"/>
      </patternFill>
    </fill>
    <fill>
      <patternFill patternType="solid">
        <fgColor rgb="FFFF99CC"/>
        <bgColor rgb="FFCCFFCC"/>
      </patternFill>
    </fill>
    <fill>
      <patternFill patternType="solid">
        <fgColor rgb="FFCCFFCC"/>
        <bgColor rgb="FFFF99CC"/>
      </patternFill>
    </fill>
    <fill>
      <patternFill patternType="solid">
        <fgColor theme="6" tint="0.79998168889431442"/>
        <bgColor rgb="FFFFCC99"/>
      </patternFill>
    </fill>
    <fill>
      <patternFill patternType="solid">
        <fgColor theme="7" tint="0.59999389629810485"/>
        <bgColor rgb="FFFFCC99"/>
      </patternFill>
    </fill>
    <fill>
      <patternFill patternType="solid">
        <fgColor theme="7" tint="0.79998168889431442"/>
        <bgColor rgb="FFFF99CC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rgb="FFCCFFCC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rgb="FF000000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double">
        <color rgb="FF000000"/>
      </top>
      <bottom style="double">
        <color auto="1"/>
      </bottom>
      <diagonal/>
    </border>
    <border>
      <left style="thin">
        <color auto="1"/>
      </left>
      <right/>
      <top style="double">
        <color rgb="FF000000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auto="1"/>
      </left>
      <right style="thin">
        <color rgb="FF000000"/>
      </right>
      <top style="double">
        <color rgb="FF000000"/>
      </top>
      <bottom style="double">
        <color indexed="64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ck">
        <color theme="2" tint="-0.749961851863155"/>
      </left>
      <right style="medium">
        <color rgb="FF000000"/>
      </right>
      <top style="thick">
        <color theme="2" tint="-0.749961851863155"/>
      </top>
      <bottom style="double">
        <color indexed="64"/>
      </bottom>
      <diagonal/>
    </border>
    <border>
      <left style="medium">
        <color rgb="FF000000"/>
      </left>
      <right/>
      <top style="thick">
        <color theme="2" tint="-0.749961851863155"/>
      </top>
      <bottom style="double">
        <color rgb="FF000000"/>
      </bottom>
      <diagonal/>
    </border>
    <border>
      <left/>
      <right/>
      <top style="thick">
        <color theme="2" tint="-0.749961851863155"/>
      </top>
      <bottom style="double">
        <color rgb="FF000000"/>
      </bottom>
      <diagonal/>
    </border>
    <border>
      <left/>
      <right style="thick">
        <color theme="2" tint="-0.749961851863155"/>
      </right>
      <top style="thick">
        <color theme="2" tint="-0.749961851863155"/>
      </top>
      <bottom style="double">
        <color rgb="FF000000"/>
      </bottom>
      <diagonal/>
    </border>
    <border>
      <left style="thick">
        <color theme="2" tint="-0.749961851863155"/>
      </left>
      <right/>
      <top/>
      <bottom/>
      <diagonal/>
    </border>
    <border>
      <left/>
      <right style="thick">
        <color theme="2" tint="-0.749961851863155"/>
      </right>
      <top style="double">
        <color rgb="FF000000"/>
      </top>
      <bottom style="double">
        <color rgb="FF000000"/>
      </bottom>
      <diagonal/>
    </border>
    <border>
      <left style="thick">
        <color theme="2" tint="-0.749961851863155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ck">
        <color theme="2" tint="-0.749961851863155"/>
      </right>
      <top/>
      <bottom style="double">
        <color rgb="FF000000"/>
      </bottom>
      <diagonal/>
    </border>
    <border>
      <left style="thick">
        <color theme="2" tint="-0.749961851863155"/>
      </left>
      <right style="medium">
        <color rgb="FF000000"/>
      </right>
      <top/>
      <bottom style="double">
        <color auto="1"/>
      </bottom>
      <diagonal/>
    </border>
    <border>
      <left style="thin">
        <color auto="1"/>
      </left>
      <right style="thick">
        <color theme="2" tint="-0.749961851863155"/>
      </right>
      <top style="double">
        <color rgb="FF000000"/>
      </top>
      <bottom style="double">
        <color auto="1"/>
      </bottom>
      <diagonal/>
    </border>
    <border>
      <left style="thick">
        <color theme="2" tint="-0.749961851863155"/>
      </left>
      <right style="medium">
        <color rgb="FF000000"/>
      </right>
      <top/>
      <bottom style="thin">
        <color indexed="64"/>
      </bottom>
      <diagonal/>
    </border>
    <border>
      <left style="double">
        <color theme="6" tint="-0.24994659260841701"/>
      </left>
      <right style="thick">
        <color theme="2" tint="-0.749961851863155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ck">
        <color theme="2" tint="-0.749961851863155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ck">
        <color theme="2" tint="-0.749961851863155"/>
      </right>
      <top/>
      <bottom style="double">
        <color rgb="FF000000"/>
      </bottom>
      <diagonal/>
    </border>
    <border>
      <left style="thin">
        <color auto="1"/>
      </left>
      <right style="thick">
        <color theme="2" tint="-0.749961851863155"/>
      </right>
      <top/>
      <bottom style="double">
        <color auto="1"/>
      </bottom>
      <diagonal/>
    </border>
    <border>
      <left style="medium">
        <color rgb="FF000000"/>
      </left>
      <right style="thick">
        <color theme="2" tint="-0.749961851863155"/>
      </right>
      <top/>
      <bottom style="thin">
        <color rgb="FF000000"/>
      </bottom>
      <diagonal/>
    </border>
    <border>
      <left style="medium">
        <color rgb="FF000000"/>
      </left>
      <right style="thick">
        <color theme="2" tint="-0.749961851863155"/>
      </right>
      <top style="thin">
        <color rgb="FF000000"/>
      </top>
      <bottom style="thin">
        <color rgb="FF000000"/>
      </bottom>
      <diagonal/>
    </border>
    <border>
      <left style="thick">
        <color theme="2" tint="-0.749961851863155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ck">
        <color theme="2" tint="-0.749961851863155"/>
      </right>
      <top style="double">
        <color rgb="FF000000"/>
      </top>
      <bottom style="double">
        <color rgb="FF000000"/>
      </bottom>
      <diagonal/>
    </border>
    <border>
      <left style="thick">
        <color theme="2" tint="-0.749961851863155"/>
      </left>
      <right/>
      <top/>
      <bottom style="double">
        <color auto="1"/>
      </bottom>
      <diagonal/>
    </border>
    <border>
      <left/>
      <right style="thick">
        <color theme="2" tint="-0.749961851863155"/>
      </right>
      <top/>
      <bottom style="double">
        <color auto="1"/>
      </bottom>
      <diagonal/>
    </border>
    <border>
      <left style="thick">
        <color theme="2" tint="-0.749961851863155"/>
      </left>
      <right style="medium">
        <color rgb="FF000000"/>
      </right>
      <top style="double">
        <color rgb="FF000000"/>
      </top>
      <bottom style="double">
        <color auto="1"/>
      </bottom>
      <diagonal/>
    </border>
    <border>
      <left/>
      <right style="thick">
        <color theme="2" tint="-0.749961851863155"/>
      </right>
      <top style="double">
        <color rgb="FF000000"/>
      </top>
      <bottom style="double">
        <color auto="1"/>
      </bottom>
      <diagonal/>
    </border>
    <border>
      <left style="thick">
        <color theme="2" tint="-0.749961851863155"/>
      </left>
      <right/>
      <top style="thick">
        <color theme="2" tint="-0.749961851863155"/>
      </top>
      <bottom style="double">
        <color rgb="FF000000"/>
      </bottom>
      <diagonal/>
    </border>
    <border>
      <left style="thick">
        <color theme="2" tint="-0.749961851863155"/>
      </left>
      <right style="thin">
        <color rgb="FF000000"/>
      </right>
      <top style="double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theme="2" tint="-0.749961851863155"/>
      </right>
      <top style="double">
        <color rgb="FF000000"/>
      </top>
      <bottom style="double">
        <color auto="1"/>
      </bottom>
      <diagonal/>
    </border>
    <border>
      <left style="thick">
        <color theme="2" tint="-0.749961851863155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ck">
        <color theme="2" tint="-0.749961851863155"/>
      </right>
      <top/>
      <bottom style="double">
        <color auto="1"/>
      </bottom>
      <diagonal/>
    </border>
    <border>
      <left style="thick">
        <color theme="2" tint="-0.749961851863155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2" tint="-0.749961851863155"/>
      </right>
      <top style="medium">
        <color indexed="64"/>
      </top>
      <bottom style="thin">
        <color indexed="64"/>
      </bottom>
      <diagonal/>
    </border>
    <border>
      <left style="thick">
        <color theme="2" tint="-0.7499618518631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2" tint="-0.749961851863155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ck">
        <color theme="2" tint="-0.749961851863155"/>
      </top>
      <bottom style="double">
        <color rgb="FF000000"/>
      </bottom>
      <diagonal/>
    </border>
    <border>
      <left style="thick">
        <color theme="2" tint="-0.749961851863155"/>
      </left>
      <right style="thin">
        <color indexed="64"/>
      </right>
      <top style="double">
        <color rgb="FF000000"/>
      </top>
      <bottom style="double">
        <color indexed="64"/>
      </bottom>
      <diagonal/>
    </border>
    <border>
      <left style="thick">
        <color theme="2" tint="-0.749961851863155"/>
      </left>
      <right style="thin">
        <color auto="1"/>
      </right>
      <top/>
      <bottom style="double">
        <color auto="1"/>
      </bottom>
      <diagonal/>
    </border>
    <border>
      <left style="thick">
        <color theme="2" tint="-0.749961851863155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164" fontId="2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164" fontId="2" fillId="0" borderId="6" xfId="0" applyNumberFormat="1" applyFont="1" applyBorder="1" applyAlignment="1" applyProtection="1">
      <alignment horizontal="center" vertical="center" textRotation="90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5" borderId="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Protection="1">
      <protection locked="0"/>
    </xf>
    <xf numFmtId="49" fontId="3" fillId="2" borderId="14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164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64" fontId="3" fillId="6" borderId="13" xfId="0" applyNumberFormat="1" applyFont="1" applyFill="1" applyBorder="1" applyAlignment="1" applyProtection="1">
      <alignment horizontal="center" vertic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</xf>
    <xf numFmtId="2" fontId="3" fillId="2" borderId="16" xfId="0" applyNumberFormat="1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 vertical="center"/>
      <protection locked="0"/>
    </xf>
    <xf numFmtId="164" fontId="3" fillId="7" borderId="12" xfId="0" applyNumberFormat="1" applyFont="1" applyFill="1" applyBorder="1" applyAlignment="1" applyProtection="1">
      <alignment horizontal="center" vertical="center"/>
      <protection locked="0"/>
    </xf>
    <xf numFmtId="164" fontId="3" fillId="7" borderId="13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</xf>
    <xf numFmtId="2" fontId="3" fillId="4" borderId="18" xfId="0" applyNumberFormat="1" applyFont="1" applyFill="1" applyBorder="1" applyAlignment="1" applyProtection="1">
      <alignment horizontal="center" vertical="center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5" borderId="18" xfId="0" applyNumberFormat="1" applyFont="1" applyFill="1" applyBorder="1" applyAlignment="1" applyProtection="1">
      <alignment horizontal="center" vertical="center"/>
    </xf>
    <xf numFmtId="2" fontId="3" fillId="4" borderId="14" xfId="0" applyNumberFormat="1" applyFont="1" applyFill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Fill="1"/>
    <xf numFmtId="1" fontId="1" fillId="11" borderId="19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0" xfId="0" applyFont="1" applyFill="1"/>
    <xf numFmtId="2" fontId="2" fillId="13" borderId="25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2" fontId="2" fillId="5" borderId="32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/>
    </xf>
    <xf numFmtId="0" fontId="3" fillId="0" borderId="21" xfId="0" applyFont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4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1" fontId="3" fillId="0" borderId="33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2" fontId="3" fillId="14" borderId="34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 applyProtection="1">
      <alignment horizontal="center" vertical="center"/>
    </xf>
    <xf numFmtId="0" fontId="3" fillId="2" borderId="33" xfId="0" applyNumberFormat="1" applyFont="1" applyFill="1" applyBorder="1" applyAlignment="1" applyProtection="1">
      <alignment horizontal="center" vertical="center"/>
    </xf>
    <xf numFmtId="164" fontId="3" fillId="6" borderId="22" xfId="0" applyNumberFormat="1" applyFont="1" applyFill="1" applyBorder="1" applyAlignment="1" applyProtection="1">
      <alignment horizontal="center" vertical="center"/>
      <protection locked="0"/>
    </xf>
    <xf numFmtId="164" fontId="3" fillId="6" borderId="35" xfId="0" applyNumberFormat="1" applyFont="1" applyFill="1" applyBorder="1" applyAlignment="1" applyProtection="1">
      <alignment horizontal="center" vertical="center"/>
      <protection locked="0"/>
    </xf>
    <xf numFmtId="2" fontId="3" fillId="3" borderId="26" xfId="0" applyNumberFormat="1" applyFont="1" applyFill="1" applyBorder="1" applyAlignment="1" applyProtection="1">
      <alignment horizontal="center" vertical="center"/>
    </xf>
    <xf numFmtId="2" fontId="3" fillId="16" borderId="19" xfId="0" applyNumberFormat="1" applyFont="1" applyFill="1" applyBorder="1" applyAlignment="1" applyProtection="1">
      <alignment horizontal="center" vertical="center"/>
    </xf>
    <xf numFmtId="2" fontId="3" fillId="0" borderId="36" xfId="0" applyNumberFormat="1" applyFont="1" applyFill="1" applyBorder="1" applyAlignment="1" applyProtection="1">
      <alignment horizontal="center" vertical="center"/>
    </xf>
    <xf numFmtId="2" fontId="3" fillId="2" borderId="19" xfId="0" applyNumberFormat="1" applyFont="1" applyFill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 vertical="center"/>
      <protection locked="0"/>
    </xf>
    <xf numFmtId="164" fontId="3" fillId="7" borderId="35" xfId="0" applyNumberFormat="1" applyFont="1" applyFill="1" applyBorder="1" applyAlignment="1" applyProtection="1">
      <alignment horizontal="center" vertical="center"/>
      <protection locked="0"/>
    </xf>
    <xf numFmtId="2" fontId="3" fillId="3" borderId="33" xfId="0" applyNumberFormat="1" applyFont="1" applyFill="1" applyBorder="1" applyAlignment="1" applyProtection="1">
      <alignment horizontal="center" vertical="center"/>
    </xf>
    <xf numFmtId="2" fontId="3" fillId="4" borderId="36" xfId="0" applyNumberFormat="1" applyFont="1" applyFill="1" applyBorder="1" applyAlignment="1" applyProtection="1">
      <alignment horizontal="center" vertical="center"/>
    </xf>
    <xf numFmtId="2" fontId="3" fillId="4" borderId="26" xfId="0" applyNumberFormat="1" applyFont="1" applyFill="1" applyBorder="1" applyAlignment="1" applyProtection="1">
      <alignment horizontal="center" vertical="center"/>
    </xf>
    <xf numFmtId="164" fontId="3" fillId="2" borderId="33" xfId="0" applyNumberFormat="1" applyFont="1" applyFill="1" applyBorder="1" applyAlignment="1" applyProtection="1">
      <alignment horizontal="center" vertical="center"/>
      <protection locked="0"/>
    </xf>
    <xf numFmtId="164" fontId="3" fillId="7" borderId="22" xfId="0" applyNumberFormat="1" applyFont="1" applyFill="1" applyBorder="1" applyAlignment="1" applyProtection="1">
      <alignment horizontal="center" vertical="center"/>
      <protection locked="0"/>
    </xf>
    <xf numFmtId="2" fontId="3" fillId="5" borderId="36" xfId="0" applyNumberFormat="1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2" fontId="3" fillId="8" borderId="37" xfId="0" applyNumberFormat="1" applyFont="1" applyFill="1" applyBorder="1" applyAlignment="1" applyProtection="1">
      <alignment horizontal="center" vertical="center"/>
    </xf>
    <xf numFmtId="2" fontId="3" fillId="18" borderId="38" xfId="0" applyNumberFormat="1" applyFont="1" applyFill="1" applyBorder="1" applyAlignment="1" applyProtection="1">
      <alignment horizontal="center" vertical="center"/>
    </xf>
    <xf numFmtId="2" fontId="3" fillId="18" borderId="39" xfId="0" applyNumberFormat="1" applyFont="1" applyFill="1" applyBorder="1" applyAlignment="1" applyProtection="1">
      <alignment horizontal="center" vertical="center"/>
    </xf>
    <xf numFmtId="2" fontId="2" fillId="0" borderId="30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25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2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2" fillId="17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40" xfId="0" applyBorder="1" applyAlignment="1">
      <alignment horizontal="center" vertical="center" wrapText="1"/>
    </xf>
    <xf numFmtId="165" fontId="2" fillId="5" borderId="25" xfId="0" applyNumberFormat="1" applyFont="1" applyFill="1" applyBorder="1" applyAlignment="1" applyProtection="1">
      <alignment horizontal="center" vertical="center" textRotation="90" wrapText="1"/>
      <protection locked="0"/>
    </xf>
    <xf numFmtId="2" fontId="3" fillId="5" borderId="23" xfId="0" applyNumberFormat="1" applyFont="1" applyFill="1" applyBorder="1" applyAlignment="1" applyProtection="1">
      <alignment horizontal="center" vertical="center"/>
    </xf>
    <xf numFmtId="2" fontId="3" fillId="5" borderId="10" xfId="0" applyNumberFormat="1" applyFont="1" applyFill="1" applyBorder="1" applyAlignment="1" applyProtection="1">
      <alignment horizontal="center" vertical="center"/>
    </xf>
    <xf numFmtId="0" fontId="3" fillId="0" borderId="41" xfId="0" applyFont="1" applyBorder="1"/>
    <xf numFmtId="0" fontId="3" fillId="0" borderId="41" xfId="0" applyFont="1" applyBorder="1" applyAlignment="1" applyProtection="1">
      <alignment horizontal="center"/>
    </xf>
    <xf numFmtId="164" fontId="2" fillId="2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19" borderId="49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2" fontId="2" fillId="11" borderId="53" xfId="0" applyNumberFormat="1" applyFont="1" applyFill="1" applyBorder="1" applyAlignment="1">
      <alignment horizontal="center" vertical="center" textRotation="90" wrapText="1"/>
    </xf>
    <xf numFmtId="2" fontId="3" fillId="11" borderId="46" xfId="0" applyNumberFormat="1" applyFont="1" applyFill="1" applyBorder="1" applyAlignment="1">
      <alignment horizontal="center" vertical="center" textRotation="90" wrapText="1"/>
    </xf>
    <xf numFmtId="2" fontId="2" fillId="15" borderId="46" xfId="0" applyNumberFormat="1" applyFont="1" applyFill="1" applyBorder="1" applyAlignment="1">
      <alignment horizontal="center" vertical="center" textRotation="90" wrapText="1"/>
    </xf>
    <xf numFmtId="2" fontId="3" fillId="15" borderId="46" xfId="0" applyNumberFormat="1" applyFont="1" applyFill="1" applyBorder="1" applyAlignment="1">
      <alignment horizontal="center" vertical="center" textRotation="90" wrapText="1"/>
    </xf>
    <xf numFmtId="2" fontId="2" fillId="14" borderId="46" xfId="0" applyNumberFormat="1" applyFont="1" applyFill="1" applyBorder="1" applyAlignment="1">
      <alignment horizontal="center" vertical="center" textRotation="90" wrapText="1"/>
    </xf>
    <xf numFmtId="0" fontId="2" fillId="0" borderId="46" xfId="0" applyFont="1" applyBorder="1" applyAlignment="1" applyProtection="1">
      <alignment horizontal="center" vertical="center" textRotation="90" wrapText="1"/>
      <protection locked="0"/>
    </xf>
    <xf numFmtId="164" fontId="2" fillId="2" borderId="30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4" xfId="0" applyFont="1" applyBorder="1" applyAlignment="1" applyProtection="1">
      <alignment horizontal="center" vertical="center" textRotation="90" wrapText="1"/>
      <protection locked="0"/>
    </xf>
    <xf numFmtId="164" fontId="2" fillId="0" borderId="32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55" xfId="0" applyFont="1" applyBorder="1" applyAlignment="1" applyProtection="1">
      <alignment horizontal="center" vertical="center" textRotation="90" wrapText="1"/>
      <protection locked="0"/>
    </xf>
    <xf numFmtId="2" fontId="2" fillId="3" borderId="30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4" borderId="29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52" xfId="0" applyBorder="1" applyAlignment="1">
      <alignment vertical="center"/>
    </xf>
    <xf numFmtId="0" fontId="0" fillId="0" borderId="45" xfId="0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2" fontId="2" fillId="0" borderId="62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4" borderId="63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64" xfId="0" applyBorder="1" applyAlignment="1">
      <alignment vertical="center"/>
    </xf>
    <xf numFmtId="0" fontId="5" fillId="0" borderId="65" xfId="0" applyFont="1" applyBorder="1" applyAlignment="1">
      <alignment vertical="center"/>
    </xf>
    <xf numFmtId="2" fontId="3" fillId="9" borderId="66" xfId="0" applyNumberFormat="1" applyFont="1" applyFill="1" applyBorder="1" applyAlignment="1" applyProtection="1">
      <alignment horizontal="center" vertical="center"/>
      <protection locked="0"/>
    </xf>
    <xf numFmtId="2" fontId="3" fillId="0" borderId="67" xfId="0" applyNumberFormat="1" applyFont="1" applyFill="1" applyBorder="1" applyAlignment="1" applyProtection="1">
      <alignment horizontal="center" vertical="center"/>
    </xf>
    <xf numFmtId="2" fontId="3" fillId="10" borderId="68" xfId="0" applyNumberFormat="1" applyFont="1" applyFill="1" applyBorder="1" applyAlignment="1" applyProtection="1">
      <alignment horizontal="center" vertical="center"/>
      <protection locked="0"/>
    </xf>
    <xf numFmtId="2" fontId="3" fillId="9" borderId="68" xfId="0" applyNumberFormat="1" applyFont="1" applyFill="1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center" vertical="center" wrapText="1"/>
    </xf>
    <xf numFmtId="2" fontId="2" fillId="4" borderId="69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70" xfId="0" applyFont="1" applyBorder="1" applyAlignment="1">
      <alignment vertical="center"/>
    </xf>
    <xf numFmtId="2" fontId="3" fillId="4" borderId="71" xfId="0" applyNumberFormat="1" applyFont="1" applyFill="1" applyBorder="1" applyAlignment="1" applyProtection="1">
      <alignment horizontal="center" vertical="center"/>
    </xf>
    <xf numFmtId="2" fontId="3" fillId="4" borderId="72" xfId="0" applyNumberFormat="1" applyFont="1" applyFill="1" applyBorder="1" applyAlignment="1" applyProtection="1">
      <alignment horizontal="center" vertical="center"/>
    </xf>
    <xf numFmtId="2" fontId="2" fillId="0" borderId="73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74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75" xfId="0" applyBorder="1" applyAlignment="1">
      <alignment vertical="center"/>
    </xf>
    <xf numFmtId="2" fontId="3" fillId="4" borderId="67" xfId="0" applyNumberFormat="1" applyFont="1" applyFill="1" applyBorder="1" applyAlignment="1" applyProtection="1">
      <alignment horizontal="center" vertical="center"/>
    </xf>
    <xf numFmtId="2" fontId="2" fillId="0" borderId="77" xfId="0" applyNumberFormat="1" applyFont="1" applyFill="1" applyBorder="1" applyAlignment="1" applyProtection="1">
      <alignment horizontal="center" vertical="center" textRotation="90" wrapText="1"/>
      <protection locked="0"/>
    </xf>
    <xf numFmtId="165" fontId="2" fillId="0" borderId="74" xfId="0" applyNumberFormat="1" applyFont="1" applyFill="1" applyBorder="1" applyAlignment="1" applyProtection="1">
      <alignment horizontal="center" vertical="center" textRotation="90" wrapText="1"/>
      <protection locked="0"/>
    </xf>
    <xf numFmtId="2" fontId="3" fillId="12" borderId="67" xfId="0" applyNumberFormat="1" applyFont="1" applyFill="1" applyBorder="1" applyAlignment="1" applyProtection="1">
      <alignment horizontal="center" vertical="center"/>
    </xf>
    <xf numFmtId="2" fontId="2" fillId="0" borderId="80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81" xfId="0" applyFont="1" applyBorder="1" applyAlignment="1" applyProtection="1">
      <alignment horizontal="center" vertical="center" textRotation="90" wrapText="1"/>
      <protection locked="0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3" fillId="0" borderId="84" xfId="0" applyFont="1" applyBorder="1"/>
    <xf numFmtId="0" fontId="3" fillId="0" borderId="85" xfId="0" applyNumberFormat="1" applyFont="1" applyBorder="1" applyAlignment="1" applyProtection="1">
      <alignment horizontal="center"/>
    </xf>
    <xf numFmtId="0" fontId="3" fillId="0" borderId="86" xfId="0" applyFont="1" applyBorder="1" applyAlignment="1"/>
    <xf numFmtId="0" fontId="3" fillId="0" borderId="87" xfId="0" applyNumberFormat="1" applyFont="1" applyBorder="1" applyAlignment="1" applyProtection="1">
      <alignment horizontal="center"/>
    </xf>
    <xf numFmtId="0" fontId="3" fillId="0" borderId="86" xfId="0" applyFont="1" applyBorder="1"/>
    <xf numFmtId="0" fontId="0" fillId="0" borderId="63" xfId="0" applyBorder="1" applyAlignment="1">
      <alignment horizontal="center" vertical="center"/>
    </xf>
    <xf numFmtId="2" fontId="2" fillId="11" borderId="89" xfId="0" applyNumberFormat="1" applyFont="1" applyFill="1" applyBorder="1" applyAlignment="1">
      <alignment horizontal="center" vertical="center" textRotation="90" wrapText="1"/>
    </xf>
    <xf numFmtId="2" fontId="3" fillId="14" borderId="81" xfId="0" applyNumberFormat="1" applyFont="1" applyFill="1" applyBorder="1" applyAlignment="1">
      <alignment horizontal="center" vertical="center" textRotation="90" wrapText="1"/>
    </xf>
    <xf numFmtId="0" fontId="0" fillId="0" borderId="90" xfId="0" applyBorder="1" applyAlignment="1">
      <alignment vertical="center"/>
    </xf>
    <xf numFmtId="2" fontId="3" fillId="0" borderId="91" xfId="0" applyNumberFormat="1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/>
    </xf>
    <xf numFmtId="0" fontId="5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73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1" xfId="0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61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9" xfId="0" applyBorder="1" applyAlignment="1"/>
    <xf numFmtId="0" fontId="4" fillId="0" borderId="7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58" xfId="0" applyBorder="1" applyAlignment="1"/>
    <xf numFmtId="0" fontId="0" fillId="0" borderId="59" xfId="0" applyBorder="1" applyAlignment="1"/>
  </cellXfs>
  <cellStyles count="1">
    <cellStyle name="Standard" xfId="0" builtinId="0"/>
  </cellStyles>
  <dxfs count="3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FED4D7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FED4D7"/>
        </patternFill>
      </fill>
    </dxf>
  </dxfs>
  <tableStyles count="0" defaultTableStyle="TableStyleMedium2" defaultPivotStyle="PivotStyleLight16"/>
  <colors>
    <mruColors>
      <color rgb="FFCCFFCC"/>
      <color rgb="FFFFFF99"/>
      <color rgb="FFFF99CC"/>
      <color rgb="FFFFCCCC"/>
      <color rgb="FFFED4D7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5"/>
  <sheetViews>
    <sheetView tabSelected="1" workbookViewId="0">
      <selection activeCell="H9" sqref="H9"/>
    </sheetView>
  </sheetViews>
  <sheetFormatPr baseColWidth="10" defaultRowHeight="14.4" x14ac:dyDescent="0.3"/>
  <cols>
    <col min="1" max="1" width="5.5546875" style="33" customWidth="1"/>
    <col min="2" max="2" width="2.33203125" bestFit="1" customWidth="1"/>
    <col min="3" max="3" width="4.44140625" style="33" customWidth="1"/>
    <col min="4" max="4" width="4.77734375" bestFit="1" customWidth="1"/>
    <col min="5" max="5" width="4.44140625" style="33" customWidth="1"/>
    <col min="6" max="6" width="4.77734375" bestFit="1" customWidth="1"/>
    <col min="7" max="7" width="4.44140625" style="33" customWidth="1"/>
    <col min="8" max="8" width="11.6640625" style="49" bestFit="1" customWidth="1"/>
    <col min="9" max="9" width="11.33203125" style="49" bestFit="1" customWidth="1"/>
    <col min="10" max="10" width="14.44140625" style="49" bestFit="1" customWidth="1"/>
    <col min="11" max="11" width="2.33203125" style="50" bestFit="1" customWidth="1"/>
    <col min="12" max="12" width="5.77734375" style="49" bestFit="1" customWidth="1"/>
    <col min="13" max="13" width="4" style="49" bestFit="1" customWidth="1"/>
    <col min="14" max="14" width="2.33203125" bestFit="1" customWidth="1"/>
    <col min="15" max="16" width="4.33203125" customWidth="1"/>
    <col min="17" max="18" width="4.77734375" customWidth="1"/>
    <col min="19" max="19" width="4.77734375" style="33" customWidth="1"/>
    <col min="20" max="22" width="4.77734375" customWidth="1"/>
    <col min="23" max="23" width="4.77734375" style="33" customWidth="1"/>
    <col min="24" max="26" width="4.77734375" customWidth="1"/>
    <col min="27" max="27" width="4.77734375" style="33" customWidth="1"/>
    <col min="28" max="29" width="4.77734375" customWidth="1"/>
    <col min="30" max="30" width="2.33203125" bestFit="1" customWidth="1"/>
    <col min="31" max="31" width="7.77734375" bestFit="1" customWidth="1"/>
    <col min="32" max="39" width="4.77734375" customWidth="1"/>
    <col min="40" max="41" width="4.77734375" style="33" customWidth="1"/>
    <col min="42" max="42" width="4.77734375" customWidth="1"/>
    <col min="43" max="43" width="2.33203125" bestFit="1" customWidth="1"/>
    <col min="44" max="44" width="7.77734375" customWidth="1"/>
    <col min="45" max="51" width="4.77734375" customWidth="1"/>
    <col min="52" max="52" width="4.77734375" style="33" customWidth="1"/>
    <col min="53" max="53" width="2.33203125" bestFit="1" customWidth="1"/>
    <col min="54" max="54" width="7.77734375" bestFit="1" customWidth="1"/>
    <col min="55" max="58" width="4.77734375" customWidth="1"/>
    <col min="59" max="59" width="1.77734375" style="33" customWidth="1"/>
  </cols>
  <sheetData>
    <row r="1" spans="1:59" s="12" customFormat="1" ht="32.4" customHeight="1" thickTop="1" thickBot="1" x14ac:dyDescent="0.35">
      <c r="A1" s="177" t="s">
        <v>3</v>
      </c>
      <c r="B1" s="178"/>
      <c r="C1" s="179"/>
      <c r="D1" s="158" t="s">
        <v>82</v>
      </c>
      <c r="E1" s="179"/>
      <c r="F1" s="158" t="s">
        <v>56</v>
      </c>
      <c r="G1" s="157"/>
      <c r="H1" s="180" t="s">
        <v>79</v>
      </c>
      <c r="I1" s="181"/>
      <c r="J1" s="181"/>
      <c r="K1" s="181"/>
      <c r="L1" s="181"/>
      <c r="M1" s="182"/>
      <c r="N1" s="111"/>
      <c r="O1" s="183" t="s">
        <v>0</v>
      </c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5"/>
      <c r="AD1" s="111"/>
      <c r="AE1" s="155" t="s">
        <v>54</v>
      </c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85"/>
      <c r="AQ1" s="111"/>
      <c r="AR1" s="155" t="s">
        <v>1</v>
      </c>
      <c r="AS1" s="156"/>
      <c r="AT1" s="156"/>
      <c r="AU1" s="156"/>
      <c r="AV1" s="156"/>
      <c r="AW1" s="156"/>
      <c r="AX1" s="156"/>
      <c r="AY1" s="156"/>
      <c r="AZ1" s="157"/>
      <c r="BA1" s="111"/>
      <c r="BB1" s="158" t="s">
        <v>2</v>
      </c>
      <c r="BC1" s="159"/>
      <c r="BD1" s="160"/>
      <c r="BE1" s="160"/>
      <c r="BF1" s="161"/>
      <c r="BG1" s="43"/>
    </row>
    <row r="2" spans="1:59" s="12" customFormat="1" ht="15.6" thickTop="1" thickBot="1" x14ac:dyDescent="0.35">
      <c r="A2" s="162"/>
      <c r="B2" s="163"/>
      <c r="C2" s="164"/>
      <c r="D2" s="108"/>
      <c r="E2" s="109"/>
      <c r="F2" s="108"/>
      <c r="G2" s="143"/>
      <c r="H2" s="165"/>
      <c r="I2" s="166"/>
      <c r="J2" s="166"/>
      <c r="K2" s="166"/>
      <c r="L2" s="166"/>
      <c r="M2" s="167"/>
      <c r="N2" s="112"/>
      <c r="O2" s="168" t="s">
        <v>45</v>
      </c>
      <c r="P2" s="169"/>
      <c r="Q2" s="170" t="s">
        <v>47</v>
      </c>
      <c r="R2" s="171"/>
      <c r="S2" s="171"/>
      <c r="T2" s="171"/>
      <c r="U2" s="171"/>
      <c r="V2" s="171"/>
      <c r="W2" s="171"/>
      <c r="X2" s="171"/>
      <c r="Y2" s="78"/>
      <c r="Z2" s="172" t="s">
        <v>49</v>
      </c>
      <c r="AA2" s="163"/>
      <c r="AB2" s="163"/>
      <c r="AC2" s="173"/>
      <c r="AD2" s="112"/>
      <c r="AE2" s="79" t="s">
        <v>45</v>
      </c>
      <c r="AF2" s="170" t="s">
        <v>48</v>
      </c>
      <c r="AG2" s="170"/>
      <c r="AH2" s="170"/>
      <c r="AI2" s="170"/>
      <c r="AJ2" s="170"/>
      <c r="AK2" s="174"/>
      <c r="AL2" s="42"/>
      <c r="AM2" s="172" t="s">
        <v>50</v>
      </c>
      <c r="AN2" s="175"/>
      <c r="AO2" s="176"/>
      <c r="AP2" s="173"/>
      <c r="AQ2" s="112"/>
      <c r="AR2" s="46" t="s">
        <v>45</v>
      </c>
      <c r="AS2" s="38"/>
      <c r="AT2" s="38"/>
      <c r="AU2" s="110"/>
      <c r="AV2" s="110"/>
      <c r="AW2" s="110"/>
      <c r="AX2" s="110"/>
      <c r="AY2" s="41"/>
      <c r="AZ2" s="113"/>
      <c r="BA2" s="112"/>
      <c r="BB2" s="46" t="s">
        <v>45</v>
      </c>
      <c r="BC2" s="39"/>
      <c r="BD2" s="81"/>
      <c r="BE2" s="39"/>
      <c r="BF2" s="122"/>
      <c r="BG2" s="43"/>
    </row>
    <row r="3" spans="1:59" s="12" customFormat="1" ht="119.4" customHeight="1" thickTop="1" thickBot="1" x14ac:dyDescent="0.35">
      <c r="A3" s="144" t="s">
        <v>53</v>
      </c>
      <c r="B3" s="92" t="s">
        <v>23</v>
      </c>
      <c r="C3" s="93" t="s">
        <v>60</v>
      </c>
      <c r="D3" s="94" t="s">
        <v>61</v>
      </c>
      <c r="E3" s="95" t="s">
        <v>62</v>
      </c>
      <c r="F3" s="96" t="s">
        <v>64</v>
      </c>
      <c r="G3" s="145" t="s">
        <v>63</v>
      </c>
      <c r="H3" s="134" t="s">
        <v>51</v>
      </c>
      <c r="I3" s="97" t="s">
        <v>52</v>
      </c>
      <c r="J3" s="97" t="s">
        <v>4</v>
      </c>
      <c r="K3" s="97" t="s">
        <v>5</v>
      </c>
      <c r="L3" s="97" t="s">
        <v>6</v>
      </c>
      <c r="M3" s="135" t="s">
        <v>7</v>
      </c>
      <c r="N3" s="131" t="s">
        <v>57</v>
      </c>
      <c r="O3" s="2" t="s">
        <v>65</v>
      </c>
      <c r="P3" s="2" t="s">
        <v>66</v>
      </c>
      <c r="Q3" s="1" t="s">
        <v>9</v>
      </c>
      <c r="R3" s="3" t="s">
        <v>10</v>
      </c>
      <c r="S3" s="3" t="s">
        <v>8</v>
      </c>
      <c r="T3" s="4" t="s">
        <v>11</v>
      </c>
      <c r="U3" s="5" t="s">
        <v>12</v>
      </c>
      <c r="V3" s="6" t="s">
        <v>10</v>
      </c>
      <c r="W3" s="6" t="s">
        <v>8</v>
      </c>
      <c r="X3" s="7" t="s">
        <v>11</v>
      </c>
      <c r="Y3" s="8" t="s">
        <v>55</v>
      </c>
      <c r="Z3" s="80" t="s">
        <v>72</v>
      </c>
      <c r="AA3" s="76" t="s">
        <v>71</v>
      </c>
      <c r="AB3" s="82" t="s">
        <v>70</v>
      </c>
      <c r="AC3" s="132" t="s">
        <v>80</v>
      </c>
      <c r="AD3" s="127" t="s">
        <v>57</v>
      </c>
      <c r="AE3" s="98" t="s">
        <v>13</v>
      </c>
      <c r="AF3" s="99" t="s">
        <v>9</v>
      </c>
      <c r="AG3" s="100" t="s">
        <v>14</v>
      </c>
      <c r="AH3" s="101" t="s">
        <v>12</v>
      </c>
      <c r="AI3" s="100" t="s">
        <v>14</v>
      </c>
      <c r="AJ3" s="101" t="s">
        <v>15</v>
      </c>
      <c r="AK3" s="100" t="s">
        <v>14</v>
      </c>
      <c r="AL3" s="102" t="s">
        <v>16</v>
      </c>
      <c r="AM3" s="103" t="s">
        <v>17</v>
      </c>
      <c r="AN3" s="77" t="s">
        <v>69</v>
      </c>
      <c r="AO3" s="37" t="s">
        <v>73</v>
      </c>
      <c r="AP3" s="128" t="s">
        <v>74</v>
      </c>
      <c r="AQ3" s="114" t="s">
        <v>57</v>
      </c>
      <c r="AR3" s="87" t="s">
        <v>18</v>
      </c>
      <c r="AS3" s="1" t="s">
        <v>9</v>
      </c>
      <c r="AT3" s="4" t="s">
        <v>19</v>
      </c>
      <c r="AU3" s="5" t="s">
        <v>12</v>
      </c>
      <c r="AV3" s="7" t="s">
        <v>19</v>
      </c>
      <c r="AW3" s="5" t="s">
        <v>15</v>
      </c>
      <c r="AX3" s="7" t="s">
        <v>19</v>
      </c>
      <c r="AY3" s="9" t="s">
        <v>20</v>
      </c>
      <c r="AZ3" s="115" t="s">
        <v>21</v>
      </c>
      <c r="BA3" s="114" t="s">
        <v>57</v>
      </c>
      <c r="BB3" s="87" t="s">
        <v>75</v>
      </c>
      <c r="BC3" s="40" t="s">
        <v>22</v>
      </c>
      <c r="BD3" s="10" t="s">
        <v>76</v>
      </c>
      <c r="BE3" s="11" t="s">
        <v>17</v>
      </c>
      <c r="BF3" s="123" t="s">
        <v>46</v>
      </c>
      <c r="BG3" s="43"/>
    </row>
    <row r="4" spans="1:59" s="107" customFormat="1" ht="11.4" customHeight="1" thickTop="1" thickBot="1" x14ac:dyDescent="0.35">
      <c r="A4" s="146"/>
      <c r="B4" s="104"/>
      <c r="C4" s="105"/>
      <c r="D4" s="105"/>
      <c r="E4" s="105"/>
      <c r="F4" s="105"/>
      <c r="G4" s="137"/>
      <c r="H4" s="136"/>
      <c r="I4" s="105"/>
      <c r="J4" s="105"/>
      <c r="K4" s="105"/>
      <c r="L4" s="105"/>
      <c r="M4" s="137"/>
      <c r="N4" s="129"/>
      <c r="O4" s="88" t="s">
        <v>67</v>
      </c>
      <c r="P4" s="88" t="s">
        <v>67</v>
      </c>
      <c r="Q4" s="89" t="s">
        <v>68</v>
      </c>
      <c r="R4" s="90" t="s">
        <v>68</v>
      </c>
      <c r="S4" s="90" t="s">
        <v>68</v>
      </c>
      <c r="T4" s="90" t="s">
        <v>68</v>
      </c>
      <c r="U4" s="90" t="s">
        <v>68</v>
      </c>
      <c r="V4" s="90" t="s">
        <v>68</v>
      </c>
      <c r="W4" s="90" t="s">
        <v>68</v>
      </c>
      <c r="X4" s="91" t="s">
        <v>68</v>
      </c>
      <c r="Y4" s="89" t="s">
        <v>81</v>
      </c>
      <c r="Z4" s="149" t="s">
        <v>77</v>
      </c>
      <c r="AA4" s="150"/>
      <c r="AB4" s="150"/>
      <c r="AC4" s="151"/>
      <c r="AD4" s="129"/>
      <c r="AE4" s="90" t="s">
        <v>67</v>
      </c>
      <c r="AF4" s="89" t="s">
        <v>68</v>
      </c>
      <c r="AG4" s="90" t="s">
        <v>68</v>
      </c>
      <c r="AH4" s="90" t="s">
        <v>68</v>
      </c>
      <c r="AI4" s="90" t="s">
        <v>68</v>
      </c>
      <c r="AJ4" s="90" t="s">
        <v>68</v>
      </c>
      <c r="AK4" s="90" t="s">
        <v>68</v>
      </c>
      <c r="AL4" s="90" t="s">
        <v>81</v>
      </c>
      <c r="AM4" s="106"/>
      <c r="AN4" s="152" t="s">
        <v>78</v>
      </c>
      <c r="AO4" s="153"/>
      <c r="AP4" s="154"/>
      <c r="AQ4" s="116"/>
      <c r="AR4" s="89" t="s">
        <v>67</v>
      </c>
      <c r="AS4" s="90" t="s">
        <v>68</v>
      </c>
      <c r="AT4" s="90" t="s">
        <v>68</v>
      </c>
      <c r="AU4" s="90" t="s">
        <v>68</v>
      </c>
      <c r="AV4" s="90" t="s">
        <v>68</v>
      </c>
      <c r="AW4" s="90" t="s">
        <v>68</v>
      </c>
      <c r="AX4" s="90" t="s">
        <v>68</v>
      </c>
      <c r="AY4" s="90" t="s">
        <v>68</v>
      </c>
      <c r="AZ4" s="117"/>
      <c r="BA4" s="116"/>
      <c r="BB4" s="89" t="s">
        <v>67</v>
      </c>
      <c r="BC4" s="90" t="s">
        <v>81</v>
      </c>
      <c r="BD4" s="106"/>
      <c r="BE4" s="106" t="s">
        <v>81</v>
      </c>
      <c r="BF4" s="124"/>
    </row>
    <row r="5" spans="1:59" s="12" customFormat="1" ht="15.6" thickTop="1" thickBot="1" x14ac:dyDescent="0.35">
      <c r="A5" s="147">
        <f>IF(Z5&gt;=-2,SUM(AC5,AP5,AZ5,BF5),0)</f>
        <v>4.7333333333333343</v>
      </c>
      <c r="B5" s="34">
        <f>_xlfn.RANK.EQ(A5,$A$5:$A$7)</f>
        <v>1</v>
      </c>
      <c r="C5" s="51">
        <f t="shared" ref="C5:C7" si="0">IF(B5&lt;13,1,0)</f>
        <v>1</v>
      </c>
      <c r="D5" s="53">
        <f t="shared" ref="D5:D7" si="1">SUM(AP5,AZ5,BF5)</f>
        <v>2.0333333333333314</v>
      </c>
      <c r="E5" s="52">
        <f t="shared" ref="E5:E7" si="2">IF(D5&gt;0,1,0)</f>
        <v>1</v>
      </c>
      <c r="F5" s="53">
        <f t="shared" ref="F5:F7" si="3">IF((Z5&gt;=0),SUM(AM5,AZ5,BE5),0)</f>
        <v>2.0333333333333314</v>
      </c>
      <c r="G5" s="148">
        <f t="shared" ref="G5:G7" si="4">IF(F5&gt;0,1,0)</f>
        <v>1</v>
      </c>
      <c r="H5" s="138" t="s">
        <v>26</v>
      </c>
      <c r="I5" s="85" t="s">
        <v>26</v>
      </c>
      <c r="J5" s="85" t="s">
        <v>26</v>
      </c>
      <c r="K5" s="86" t="s">
        <v>24</v>
      </c>
      <c r="L5" s="86" t="s">
        <v>29</v>
      </c>
      <c r="M5" s="139">
        <v>1998</v>
      </c>
      <c r="N5" s="118" t="s">
        <v>59</v>
      </c>
      <c r="O5" s="54" t="s">
        <v>33</v>
      </c>
      <c r="P5" s="55">
        <v>16</v>
      </c>
      <c r="Q5" s="35" t="s">
        <v>37</v>
      </c>
      <c r="R5" s="45" t="s">
        <v>33</v>
      </c>
      <c r="S5" s="70">
        <v>16</v>
      </c>
      <c r="T5" s="56">
        <v>22.8</v>
      </c>
      <c r="U5" s="29" t="s">
        <v>36</v>
      </c>
      <c r="V5" s="30" t="s">
        <v>33</v>
      </c>
      <c r="W5" s="72">
        <v>16</v>
      </c>
      <c r="X5" s="57">
        <v>24.6</v>
      </c>
      <c r="Y5" s="58">
        <f t="shared" ref="Y5:Y7" si="5">SUM(T5,X5)/2</f>
        <v>23.700000000000003</v>
      </c>
      <c r="Z5" s="59">
        <f t="shared" ref="Z5:Z7" si="6">(-P5+(SUM(S5,W5)/2))</f>
        <v>0</v>
      </c>
      <c r="AA5" s="60">
        <v>0.3</v>
      </c>
      <c r="AB5" s="74">
        <f t="shared" ref="AB5:AB7" si="7">Y5+Z5*AA5*3</f>
        <v>23.700000000000003</v>
      </c>
      <c r="AC5" s="133">
        <f t="shared" ref="AC5:AC7" si="8">AB5-21</f>
        <v>2.7000000000000028</v>
      </c>
      <c r="AD5" s="118" t="s">
        <v>59</v>
      </c>
      <c r="AE5" s="61">
        <v>30.2</v>
      </c>
      <c r="AF5" s="62" t="s">
        <v>42</v>
      </c>
      <c r="AG5" s="63">
        <v>30.1</v>
      </c>
      <c r="AH5" s="62" t="s">
        <v>38</v>
      </c>
      <c r="AI5" s="63">
        <v>31.3</v>
      </c>
      <c r="AJ5" s="62" t="s">
        <v>37</v>
      </c>
      <c r="AK5" s="63">
        <v>31.8</v>
      </c>
      <c r="AL5" s="64">
        <f t="shared" ref="AL5:AL7" si="9">SUM(AG5,AI5,AK5)/3</f>
        <v>31.066666666666666</v>
      </c>
      <c r="AM5" s="65">
        <f t="shared" ref="AM5:AM7" si="10">SUM(-AE5,AL5)</f>
        <v>0.86666666666666714</v>
      </c>
      <c r="AN5" s="60">
        <v>0.3</v>
      </c>
      <c r="AO5" s="73">
        <f t="shared" ref="AO5:AO7" si="11">AL5+(AZ5*3*AN5)</f>
        <v>31.066666666666666</v>
      </c>
      <c r="AP5" s="130">
        <f t="shared" ref="AP5:AP7" si="12">SUM(-AE5,AO5)</f>
        <v>0.86666666666666714</v>
      </c>
      <c r="AQ5" s="118" t="s">
        <v>59</v>
      </c>
      <c r="AR5" s="67">
        <v>8.1</v>
      </c>
      <c r="AS5" s="62" t="s">
        <v>38</v>
      </c>
      <c r="AT5" s="63">
        <v>8.5</v>
      </c>
      <c r="AU5" s="62" t="s">
        <v>36</v>
      </c>
      <c r="AV5" s="63">
        <v>7.7</v>
      </c>
      <c r="AW5" s="62" t="s">
        <v>39</v>
      </c>
      <c r="AX5" s="68">
        <v>8.1</v>
      </c>
      <c r="AY5" s="74">
        <f t="shared" ref="AY5:AY7" si="13">SUM(AT5,AV5,AX5)/3</f>
        <v>8.1</v>
      </c>
      <c r="AZ5" s="119">
        <f t="shared" ref="AZ5:AZ7" si="14">SUM(-AR5,AY5)</f>
        <v>0</v>
      </c>
      <c r="BA5" s="118" t="s">
        <v>59</v>
      </c>
      <c r="BB5" s="67">
        <v>53.6</v>
      </c>
      <c r="BC5" s="83">
        <f t="shared" ref="BC5:BC7" si="15">SUM(Y5,AL5)</f>
        <v>54.766666666666666</v>
      </c>
      <c r="BD5" s="69">
        <f t="shared" ref="BD5:BD7" si="16">SUM(AB5,AO5)</f>
        <v>54.766666666666666</v>
      </c>
      <c r="BE5" s="66">
        <f t="shared" ref="BE5:BE7" si="17">SUM(-BB5,BC5)</f>
        <v>1.1666666666666643</v>
      </c>
      <c r="BF5" s="125">
        <f t="shared" ref="BF5:BF7" si="18">SUM(-BB5,BD5)</f>
        <v>1.1666666666666643</v>
      </c>
      <c r="BG5" s="43"/>
    </row>
    <row r="6" spans="1:59" s="12" customFormat="1" ht="15.6" thickTop="1" thickBot="1" x14ac:dyDescent="0.35">
      <c r="A6" s="147">
        <f t="shared" ref="A6:A7" si="19">SUM(AC6,AP6,AZ6,BF6)</f>
        <v>-3.8133333333333326</v>
      </c>
      <c r="B6" s="34">
        <f>_xlfn.RANK.EQ(A6,$A$5:$A$7)</f>
        <v>3</v>
      </c>
      <c r="C6" s="51">
        <f t="shared" si="0"/>
        <v>1</v>
      </c>
      <c r="D6" s="53">
        <f t="shared" si="1"/>
        <v>-2.7633333333333319</v>
      </c>
      <c r="E6" s="52">
        <f t="shared" si="2"/>
        <v>0</v>
      </c>
      <c r="F6" s="53">
        <f t="shared" si="3"/>
        <v>0</v>
      </c>
      <c r="G6" s="148">
        <f t="shared" si="4"/>
        <v>0</v>
      </c>
      <c r="H6" s="140"/>
      <c r="I6" s="48"/>
      <c r="J6" s="47"/>
      <c r="K6" s="44" t="s">
        <v>24</v>
      </c>
      <c r="L6" s="44" t="s">
        <v>27</v>
      </c>
      <c r="M6" s="141">
        <v>2004</v>
      </c>
      <c r="N6" s="120" t="s">
        <v>58</v>
      </c>
      <c r="O6" s="13" t="s">
        <v>25</v>
      </c>
      <c r="P6" s="14">
        <v>10</v>
      </c>
      <c r="Q6" s="31" t="s">
        <v>43</v>
      </c>
      <c r="R6" s="32" t="s">
        <v>35</v>
      </c>
      <c r="S6" s="71">
        <v>9</v>
      </c>
      <c r="T6" s="16">
        <v>21.6</v>
      </c>
      <c r="U6" s="17" t="s">
        <v>41</v>
      </c>
      <c r="V6" s="15" t="s">
        <v>30</v>
      </c>
      <c r="W6" s="71">
        <v>8</v>
      </c>
      <c r="X6" s="18">
        <v>21</v>
      </c>
      <c r="Y6" s="19">
        <f t="shared" si="5"/>
        <v>21.3</v>
      </c>
      <c r="Z6" s="59">
        <f t="shared" si="6"/>
        <v>-1.5</v>
      </c>
      <c r="AA6" s="60">
        <v>0.3</v>
      </c>
      <c r="AB6" s="74">
        <f t="shared" si="7"/>
        <v>19.95</v>
      </c>
      <c r="AC6" s="133">
        <f t="shared" si="8"/>
        <v>-1.0500000000000007</v>
      </c>
      <c r="AD6" s="120" t="s">
        <v>58</v>
      </c>
      <c r="AE6" s="20">
        <v>24.5</v>
      </c>
      <c r="AF6" s="21" t="s">
        <v>42</v>
      </c>
      <c r="AG6" s="23">
        <v>25.7</v>
      </c>
      <c r="AH6" s="21" t="s">
        <v>44</v>
      </c>
      <c r="AI6" s="23">
        <v>19</v>
      </c>
      <c r="AJ6" s="21" t="s">
        <v>41</v>
      </c>
      <c r="AK6" s="23">
        <v>25.5</v>
      </c>
      <c r="AL6" s="24">
        <f t="shared" si="9"/>
        <v>23.400000000000002</v>
      </c>
      <c r="AM6" s="25">
        <f t="shared" si="10"/>
        <v>-1.0999999999999979</v>
      </c>
      <c r="AN6" s="60">
        <v>0.3</v>
      </c>
      <c r="AO6" s="73">
        <f t="shared" si="11"/>
        <v>23.910000000000004</v>
      </c>
      <c r="AP6" s="130">
        <f t="shared" si="12"/>
        <v>-0.58999999999999631</v>
      </c>
      <c r="AQ6" s="120" t="s">
        <v>58</v>
      </c>
      <c r="AR6" s="26">
        <v>3.1</v>
      </c>
      <c r="AS6" s="21" t="s">
        <v>34</v>
      </c>
      <c r="AT6" s="23">
        <v>3.5</v>
      </c>
      <c r="AU6" s="21" t="s">
        <v>34</v>
      </c>
      <c r="AV6" s="23">
        <v>3.5</v>
      </c>
      <c r="AW6" s="21" t="s">
        <v>41</v>
      </c>
      <c r="AX6" s="22">
        <v>4</v>
      </c>
      <c r="AY6" s="75">
        <f t="shared" si="13"/>
        <v>3.6666666666666665</v>
      </c>
      <c r="AZ6" s="119">
        <f t="shared" si="14"/>
        <v>0.56666666666666643</v>
      </c>
      <c r="BA6" s="120" t="s">
        <v>58</v>
      </c>
      <c r="BB6" s="26">
        <v>46.6</v>
      </c>
      <c r="BC6" s="84">
        <f t="shared" si="15"/>
        <v>44.7</v>
      </c>
      <c r="BD6" s="27">
        <f t="shared" si="16"/>
        <v>43.86</v>
      </c>
      <c r="BE6" s="28">
        <f t="shared" si="17"/>
        <v>-1.8999999999999986</v>
      </c>
      <c r="BF6" s="126">
        <f t="shared" si="18"/>
        <v>-2.740000000000002</v>
      </c>
      <c r="BG6" s="43"/>
    </row>
    <row r="7" spans="1:59" s="12" customFormat="1" ht="15.6" thickTop="1" thickBot="1" x14ac:dyDescent="0.35">
      <c r="A7" s="147">
        <f t="shared" si="19"/>
        <v>-2.660000000000001</v>
      </c>
      <c r="B7" s="34">
        <f>_xlfn.RANK.EQ(A7,$A$5:$A$7)</f>
        <v>2</v>
      </c>
      <c r="C7" s="51">
        <f t="shared" si="0"/>
        <v>1</v>
      </c>
      <c r="D7" s="53">
        <f t="shared" si="1"/>
        <v>-0.2599999999999989</v>
      </c>
      <c r="E7" s="52">
        <f t="shared" si="2"/>
        <v>0</v>
      </c>
      <c r="F7" s="53">
        <f t="shared" si="3"/>
        <v>0</v>
      </c>
      <c r="G7" s="148">
        <f t="shared" si="4"/>
        <v>0</v>
      </c>
      <c r="H7" s="142"/>
      <c r="I7" s="47"/>
      <c r="J7" s="47"/>
      <c r="K7" s="44" t="s">
        <v>24</v>
      </c>
      <c r="L7" s="44" t="s">
        <v>28</v>
      </c>
      <c r="M7" s="141">
        <v>2001</v>
      </c>
      <c r="N7" s="121" t="s">
        <v>59</v>
      </c>
      <c r="O7" s="13" t="s">
        <v>32</v>
      </c>
      <c r="P7" s="14">
        <v>13</v>
      </c>
      <c r="Q7" s="31" t="s">
        <v>39</v>
      </c>
      <c r="R7" s="32" t="s">
        <v>31</v>
      </c>
      <c r="S7" s="71">
        <v>11</v>
      </c>
      <c r="T7" s="16">
        <v>19.100000000000001</v>
      </c>
      <c r="U7" s="17" t="s">
        <v>38</v>
      </c>
      <c r="V7" s="15" t="s">
        <v>31</v>
      </c>
      <c r="W7" s="71">
        <v>11</v>
      </c>
      <c r="X7" s="16">
        <v>21.7</v>
      </c>
      <c r="Y7" s="19">
        <f t="shared" si="5"/>
        <v>20.399999999999999</v>
      </c>
      <c r="Z7" s="59">
        <f t="shared" si="6"/>
        <v>-2</v>
      </c>
      <c r="AA7" s="60">
        <v>0.3</v>
      </c>
      <c r="AB7" s="74">
        <f t="shared" si="7"/>
        <v>18.599999999999998</v>
      </c>
      <c r="AC7" s="133">
        <f t="shared" si="8"/>
        <v>-2.4000000000000021</v>
      </c>
      <c r="AD7" s="121" t="s">
        <v>59</v>
      </c>
      <c r="AE7" s="20">
        <v>27.4</v>
      </c>
      <c r="AF7" s="21" t="s">
        <v>39</v>
      </c>
      <c r="AG7" s="23">
        <v>27.3</v>
      </c>
      <c r="AH7" s="21" t="s">
        <v>40</v>
      </c>
      <c r="AI7" s="23">
        <v>29.6</v>
      </c>
      <c r="AJ7" s="21" t="s">
        <v>40</v>
      </c>
      <c r="AK7" s="23">
        <v>28</v>
      </c>
      <c r="AL7" s="24">
        <f t="shared" si="9"/>
        <v>28.3</v>
      </c>
      <c r="AM7" s="25">
        <f t="shared" si="10"/>
        <v>0.90000000000000213</v>
      </c>
      <c r="AN7" s="60">
        <v>0.3</v>
      </c>
      <c r="AO7" s="73">
        <f t="shared" si="11"/>
        <v>29.02</v>
      </c>
      <c r="AP7" s="130">
        <f t="shared" si="12"/>
        <v>1.620000000000001</v>
      </c>
      <c r="AQ7" s="121" t="s">
        <v>59</v>
      </c>
      <c r="AR7" s="26">
        <v>5</v>
      </c>
      <c r="AS7" s="21" t="s">
        <v>37</v>
      </c>
      <c r="AT7" s="23">
        <v>6</v>
      </c>
      <c r="AU7" s="21" t="s">
        <v>38</v>
      </c>
      <c r="AV7" s="23">
        <v>5.7</v>
      </c>
      <c r="AW7" s="21" t="s">
        <v>39</v>
      </c>
      <c r="AX7" s="22">
        <v>5.7</v>
      </c>
      <c r="AY7" s="75">
        <f t="shared" si="13"/>
        <v>5.8</v>
      </c>
      <c r="AZ7" s="119">
        <f t="shared" si="14"/>
        <v>0.79999999999999982</v>
      </c>
      <c r="BA7" s="121" t="s">
        <v>59</v>
      </c>
      <c r="BB7" s="26">
        <v>50.3</v>
      </c>
      <c r="BC7" s="84">
        <f t="shared" si="15"/>
        <v>48.7</v>
      </c>
      <c r="BD7" s="27">
        <f t="shared" si="16"/>
        <v>47.62</v>
      </c>
      <c r="BE7" s="28">
        <f t="shared" si="17"/>
        <v>-1.5999999999999943</v>
      </c>
      <c r="BF7" s="126">
        <f t="shared" si="18"/>
        <v>-2.6799999999999997</v>
      </c>
      <c r="BG7" s="43"/>
    </row>
    <row r="8" spans="1:59" ht="15" thickTop="1" x14ac:dyDescent="0.3">
      <c r="E8" s="36"/>
    </row>
    <row r="9" spans="1:59" x14ac:dyDescent="0.3">
      <c r="E9" s="36"/>
    </row>
    <row r="10" spans="1:59" x14ac:dyDescent="0.3">
      <c r="E10" s="36"/>
    </row>
    <row r="11" spans="1:59" x14ac:dyDescent="0.3">
      <c r="E11" s="36"/>
    </row>
    <row r="12" spans="1:59" x14ac:dyDescent="0.3">
      <c r="E12" s="36"/>
    </row>
    <row r="13" spans="1:59" x14ac:dyDescent="0.3">
      <c r="E13" s="36"/>
    </row>
    <row r="14" spans="1:59" x14ac:dyDescent="0.3">
      <c r="E14" s="36"/>
    </row>
    <row r="15" spans="1:59" x14ac:dyDescent="0.3">
      <c r="E15" s="36"/>
    </row>
  </sheetData>
  <sortState ref="A1:CS149">
    <sortCondition ref="B1:B149"/>
  </sortState>
  <mergeCells count="17">
    <mergeCell ref="AE1:AP1"/>
    <mergeCell ref="Z4:AC4"/>
    <mergeCell ref="AN4:AP4"/>
    <mergeCell ref="AR1:AZ1"/>
    <mergeCell ref="BB1:BF1"/>
    <mergeCell ref="AF2:AK2"/>
    <mergeCell ref="AM2:AP2"/>
    <mergeCell ref="A2:C2"/>
    <mergeCell ref="H2:M2"/>
    <mergeCell ref="O2:P2"/>
    <mergeCell ref="Q2:X2"/>
    <mergeCell ref="Z2:AC2"/>
    <mergeCell ref="A1:C1"/>
    <mergeCell ref="D1:E1"/>
    <mergeCell ref="F1:G1"/>
    <mergeCell ref="H1:M1"/>
    <mergeCell ref="O1:AC1"/>
  </mergeCells>
  <conditionalFormatting sqref="Z5:Z1048576">
    <cfRule type="cellIs" dxfId="31" priority="27" operator="lessThan">
      <formula>0</formula>
    </cfRule>
    <cfRule type="cellIs" dxfId="16" priority="28" operator="greaterThan">
      <formula>0</formula>
    </cfRule>
  </conditionalFormatting>
  <conditionalFormatting sqref="AP5:AP1048576 AC5:AC1048576 AZ5:AZ1048576">
    <cfRule type="cellIs" dxfId="30" priority="24" operator="lessThan">
      <formula>0</formula>
    </cfRule>
    <cfRule type="cellIs" dxfId="29" priority="26" operator="greaterThan">
      <formula>0</formula>
    </cfRule>
  </conditionalFormatting>
  <conditionalFormatting sqref="E5:E7">
    <cfRule type="cellIs" dxfId="28" priority="17" operator="lessThan">
      <formula>1</formula>
    </cfRule>
    <cfRule type="cellIs" dxfId="27" priority="19" operator="greaterThan">
      <formula>0</formula>
    </cfRule>
    <cfRule type="cellIs" dxfId="26" priority="25" operator="equal">
      <formula>TRUE</formula>
    </cfRule>
  </conditionalFormatting>
  <conditionalFormatting sqref="B5:B7">
    <cfRule type="cellIs" dxfId="25" priority="12" operator="lessThan">
      <formula>13</formula>
    </cfRule>
  </conditionalFormatting>
  <conditionalFormatting sqref="D5:D7">
    <cfRule type="cellIs" dxfId="24" priority="11" operator="greaterThan">
      <formula>0</formula>
    </cfRule>
  </conditionalFormatting>
  <conditionalFormatting sqref="G5:G7">
    <cfRule type="cellIs" dxfId="23" priority="7" operator="lessThan">
      <formula>1</formula>
    </cfRule>
    <cfRule type="cellIs" dxfId="22" priority="8" operator="greaterThan">
      <formula>0</formula>
    </cfRule>
    <cfRule type="cellIs" dxfId="21" priority="10" operator="equal">
      <formula>TRUE</formula>
    </cfRule>
  </conditionalFormatting>
  <conditionalFormatting sqref="F5:F7">
    <cfRule type="cellIs" dxfId="20" priority="6" operator="greaterThan">
      <formula>0</formula>
    </cfRule>
  </conditionalFormatting>
  <conditionalFormatting sqref="BF5:BF7">
    <cfRule type="cellIs" dxfId="19" priority="4" operator="greaterThan">
      <formula>0</formula>
    </cfRule>
  </conditionalFormatting>
  <conditionalFormatting sqref="C5:C7">
    <cfRule type="cellIs" dxfId="18" priority="1" operator="lessThan">
      <formula>1</formula>
    </cfRule>
    <cfRule type="cellIs" dxfId="17" priority="2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8" scale="6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2" id="{BF277EC9-E42E-458B-ACAE-A14199468B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E5:E7</xm:sqref>
        </x14:conditionalFormatting>
        <x14:conditionalFormatting xmlns:xm="http://schemas.microsoft.com/office/excel/2006/main">
          <x14:cfRule type="iconSet" priority="73" id="{DF2B6C39-7DD1-4C25-9798-51CFD36948E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G5:G7</xm:sqref>
        </x14:conditionalFormatting>
        <x14:conditionalFormatting xmlns:xm="http://schemas.microsoft.com/office/excel/2006/main">
          <x14:cfRule type="iconSet" priority="74" id="{FB67EBA7-E3E0-4D92-B353-3C263FDA17B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C5:C7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AK&lt;18 Rang</vt:lpstr>
      <vt:lpstr>'AK&lt;18 Rang'!Drucktitel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</dc:creator>
  <cp:lastModifiedBy>Soraya</cp:lastModifiedBy>
  <cp:lastPrinted>2014-10-28T10:33:24Z</cp:lastPrinted>
  <dcterms:created xsi:type="dcterms:W3CDTF">2014-10-14T18:22:08Z</dcterms:created>
  <dcterms:modified xsi:type="dcterms:W3CDTF">2014-10-28T22:22:22Z</dcterms:modified>
</cp:coreProperties>
</file>